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40" yWindow="240" windowWidth="25360" windowHeight="14400" tabRatio="500"/>
  </bookViews>
  <sheets>
    <sheet name="Hoja1" sheetId="1" r:id="rId1"/>
    <sheet name="RangoValore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3" i="1"/>
  <c r="F14" i="1"/>
  <c r="E3" i="2"/>
  <c r="I3" i="2"/>
  <c r="I4" i="2"/>
  <c r="I5" i="2"/>
  <c r="I6" i="2"/>
  <c r="I7" i="2"/>
  <c r="I8" i="2"/>
  <c r="F15" i="1"/>
</calcChain>
</file>

<file path=xl/sharedStrings.xml><?xml version="1.0" encoding="utf-8"?>
<sst xmlns="http://schemas.openxmlformats.org/spreadsheetml/2006/main" count="57" uniqueCount="55">
  <si>
    <t>Nivel</t>
  </si>
  <si>
    <t>Clasificación</t>
  </si>
  <si>
    <t>Fácil</t>
  </si>
  <si>
    <t>Moderado</t>
  </si>
  <si>
    <t>Intermedio</t>
  </si>
  <si>
    <t>Avanzado</t>
  </si>
  <si>
    <t>Extremo</t>
  </si>
  <si>
    <t>Muy extremo</t>
  </si>
  <si>
    <t>Dificultad</t>
  </si>
  <si>
    <t>-------</t>
  </si>
  <si>
    <t>Mar chato y costa accesible</t>
  </si>
  <si>
    <t>Mar regular y desembarques simples</t>
  </si>
  <si>
    <t>Mar irregular y desembarque complicado</t>
  </si>
  <si>
    <t>Ondulación fuerte y mar revuelto</t>
  </si>
  <si>
    <t>Imprevisible !</t>
  </si>
  <si>
    <t>Riesgo</t>
  </si>
  <si>
    <t>Casi nulo</t>
  </si>
  <si>
    <t>Riesgo bajo</t>
  </si>
  <si>
    <t>Moderado – Hay que saber roll (esquimotaje)</t>
  </si>
  <si>
    <t>Alto riego de lesión en caso de accidente</t>
  </si>
  <si>
    <t>Riesgo de lesiones graves o muerte</t>
  </si>
  <si>
    <t>…no lo haga o no habrá nadie para contarlo</t>
  </si>
  <si>
    <t>Factor #</t>
  </si>
  <si>
    <t>Puntuación</t>
  </si>
  <si>
    <t>Temperatura del agua</t>
  </si>
  <si>
    <t>2pt por cada grado debajo de los 20º C</t>
  </si>
  <si>
    <t>Velocidad del viento</t>
  </si>
  <si>
    <t>1pt por cada nudo</t>
  </si>
  <si>
    <t>Altura de las ondas</t>
  </si>
  <si>
    <t>6pt por metro de onda</t>
  </si>
  <si>
    <t>Distancia de la tierra</t>
  </si>
  <si>
    <t>1pt por cada 100 mt (20 pt MAX)</t>
  </si>
  <si>
    <t>Olas con rompientes</t>
  </si>
  <si>
    <t>30pt si hay olas de más de 60 cm</t>
  </si>
  <si>
    <t>Navegación nocturna</t>
  </si>
  <si>
    <t>20pt – si aplica</t>
  </si>
  <si>
    <t>Niebla</t>
  </si>
  <si>
    <t>Según visibilidad (20pt MAX)</t>
  </si>
  <si>
    <t>Varios</t>
  </si>
  <si>
    <t>10pt por cada factor de riesgo extra</t>
  </si>
  <si>
    <t>Total</t>
  </si>
  <si>
    <t>Clasificación [Puntuación Total/20] »</t>
  </si>
  <si>
    <t>Nivel »</t>
  </si>
  <si>
    <t>Valor actual</t>
  </si>
  <si>
    <t>Cº</t>
  </si>
  <si>
    <t>Unidad</t>
  </si>
  <si>
    <t>Nudos</t>
  </si>
  <si>
    <t>cm</t>
  </si>
  <si>
    <t>Km</t>
  </si>
  <si>
    <t>SI/NO</t>
  </si>
  <si>
    <t>1 a 20</t>
  </si>
  <si>
    <t>NO</t>
  </si>
  <si>
    <t>mt</t>
  </si>
  <si>
    <t>SI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</si>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</sst>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mbria"/>
    </font>
    <font>
      <sz val="12"/>
      <color rgb="FFFFFFFF"/>
      <name val="Cambria"/>
    </font>
    <font>
      <sz val="9"/>
      <color theme="1"/>
      <name val="Cambria"/>
    </font>
    <font>
      <b/>
      <sz val="11"/>
      <color theme="1"/>
      <name val="Cambria"/>
    </font>
    <font>
      <sz val="10"/>
      <color theme="1"/>
      <name val="Cambria"/>
    </font>
    <font>
      <sz val="11"/>
      <color theme="1"/>
      <name val="Cambria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20"/>
      <color theme="1"/>
      <name val="Cambria"/>
    </font>
  </fonts>
  <fills count="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4" fontId="0" fillId="0" borderId="0" xfId="11" applyNumberFormat="1" applyFont="1"/>
    <xf numFmtId="165" fontId="0" fillId="0" borderId="0" xfId="11" applyNumberFormat="1" applyFont="1"/>
    <xf numFmtId="0" fontId="10" fillId="0" borderId="4" xfId="0" applyFont="1" applyBorder="1" applyAlignment="1">
      <alignment vertical="center" wrapText="1"/>
    </xf>
  </cellXfs>
  <cellStyles count="2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Millares" xfId="1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topLeftCell="A3" zoomScale="125" zoomScaleNormal="125" zoomScalePageLayoutView="125" workbookViewId="0">
      <selection activeCell="C18" sqref="C18"/>
    </sheetView>
  </sheetViews>
  <sheetFormatPr baseColWidth="10" defaultRowHeight="15" x14ac:dyDescent="0"/>
  <cols>
    <col min="1" max="1" width="2.83203125" customWidth="1"/>
    <col min="2" max="2" width="20" bestFit="1" customWidth="1"/>
    <col min="3" max="3" width="33" bestFit="1" customWidth="1"/>
    <col min="4" max="4" width="11.5" customWidth="1"/>
    <col min="5" max="5" width="7.33203125" bestFit="1" customWidth="1"/>
    <col min="6" max="6" width="12.1640625" bestFit="1" customWidth="1"/>
    <col min="7" max="7" width="3.6640625" customWidth="1"/>
    <col min="8" max="8" width="13.6640625" customWidth="1"/>
    <col min="9" max="9" width="7.1640625" bestFit="1" customWidth="1"/>
    <col min="12" max="12" width="10.1640625" bestFit="1" customWidth="1"/>
    <col min="13" max="13" width="9.1640625" bestFit="1" customWidth="1"/>
  </cols>
  <sheetData>
    <row r="2" spans="2:14" ht="16" thickBot="1"/>
    <row r="3" spans="2:14" ht="16" thickBot="1">
      <c r="B3" s="8" t="s">
        <v>22</v>
      </c>
      <c r="C3" s="9"/>
      <c r="D3" s="9" t="s">
        <v>43</v>
      </c>
      <c r="E3" s="9" t="s">
        <v>45</v>
      </c>
      <c r="F3" s="9" t="s">
        <v>23</v>
      </c>
    </row>
    <row r="4" spans="2:14" ht="16" thickBot="1">
      <c r="B4" s="10" t="s">
        <v>24</v>
      </c>
      <c r="C4" s="11" t="s">
        <v>25</v>
      </c>
      <c r="D4" s="11">
        <v>15</v>
      </c>
      <c r="E4" s="11" t="s">
        <v>44</v>
      </c>
      <c r="F4" s="12">
        <f>+(20-D4)*2</f>
        <v>10</v>
      </c>
    </row>
    <row r="5" spans="2:14" ht="16" thickBot="1">
      <c r="B5" s="10" t="s">
        <v>26</v>
      </c>
      <c r="C5" s="11" t="s">
        <v>27</v>
      </c>
      <c r="D5" s="11">
        <v>6</v>
      </c>
      <c r="E5" s="11" t="s">
        <v>46</v>
      </c>
      <c r="F5" s="12">
        <f>+D5</f>
        <v>6</v>
      </c>
    </row>
    <row r="6" spans="2:14" ht="16" thickBot="1">
      <c r="B6" s="10" t="s">
        <v>28</v>
      </c>
      <c r="C6" s="11" t="s">
        <v>29</v>
      </c>
      <c r="D6" s="11">
        <v>0.5</v>
      </c>
      <c r="E6" s="11" t="s">
        <v>52</v>
      </c>
      <c r="F6" s="12">
        <f>+D6*6</f>
        <v>3</v>
      </c>
    </row>
    <row r="7" spans="2:14" ht="16" thickBot="1">
      <c r="B7" s="10" t="s">
        <v>30</v>
      </c>
      <c r="C7" s="11" t="s">
        <v>31</v>
      </c>
      <c r="D7" s="11">
        <v>2</v>
      </c>
      <c r="E7" s="11" t="s">
        <v>48</v>
      </c>
      <c r="F7" s="12">
        <f>IF((+D7*10)&lt;20,+D7*10,20)</f>
        <v>20</v>
      </c>
    </row>
    <row r="8" spans="2:14" ht="16" thickBot="1">
      <c r="B8" s="13" t="s">
        <v>32</v>
      </c>
      <c r="C8" s="11" t="s">
        <v>33</v>
      </c>
      <c r="D8" s="11">
        <v>20</v>
      </c>
      <c r="E8" s="11" t="s">
        <v>47</v>
      </c>
      <c r="F8" s="14">
        <f>IF(D8&gt;60,30,0)</f>
        <v>0</v>
      </c>
    </row>
    <row r="9" spans="2:14" ht="16" thickBot="1">
      <c r="B9" s="13" t="s">
        <v>34</v>
      </c>
      <c r="C9" s="11" t="s">
        <v>35</v>
      </c>
      <c r="D9" s="15" t="s">
        <v>53</v>
      </c>
      <c r="E9" s="11" t="s">
        <v>49</v>
      </c>
      <c r="F9" s="14">
        <f>IF(D9="SI",20,0)</f>
        <v>20</v>
      </c>
    </row>
    <row r="10" spans="2:14" ht="75" customHeight="1" thickBot="1">
      <c r="B10" s="13" t="s">
        <v>36</v>
      </c>
      <c r="C10" s="11" t="s">
        <v>37</v>
      </c>
      <c r="D10" s="11">
        <v>5</v>
      </c>
      <c r="E10" s="11" t="s">
        <v>50</v>
      </c>
      <c r="F10" s="14">
        <f>+D10</f>
        <v>5</v>
      </c>
    </row>
    <row r="11" spans="2:14" ht="16" thickBot="1">
      <c r="B11" s="13" t="s">
        <v>38</v>
      </c>
      <c r="C11" s="11" t="s">
        <v>39</v>
      </c>
      <c r="D11" s="11">
        <v>1</v>
      </c>
      <c r="E11" s="11"/>
      <c r="F11" s="14">
        <f>+D11*10</f>
        <v>10</v>
      </c>
    </row>
    <row r="12" spans="2:14" ht="16" thickBot="1">
      <c r="B12" s="6"/>
      <c r="C12" s="14"/>
      <c r="D12" s="14"/>
      <c r="E12" s="14"/>
      <c r="F12" s="14"/>
    </row>
    <row r="13" spans="2:14" ht="16" thickBot="1">
      <c r="B13" s="6"/>
      <c r="C13" s="14" t="s">
        <v>40</v>
      </c>
      <c r="D13" s="14"/>
      <c r="E13" s="14"/>
      <c r="F13" s="14">
        <f>SUM(F4:F12)</f>
        <v>74</v>
      </c>
    </row>
    <row r="14" spans="2:14" ht="16" thickBot="1">
      <c r="B14" s="6"/>
      <c r="C14" s="14" t="s">
        <v>41</v>
      </c>
      <c r="D14" s="14"/>
      <c r="E14" s="14"/>
      <c r="F14" s="14">
        <f>+F13/20</f>
        <v>3.7</v>
      </c>
      <c r="H14" s="1" t="s">
        <v>0</v>
      </c>
      <c r="I14" s="2">
        <v>1</v>
      </c>
      <c r="J14" s="3">
        <v>2</v>
      </c>
      <c r="K14" s="4">
        <v>3</v>
      </c>
      <c r="L14" s="5">
        <v>4</v>
      </c>
      <c r="M14" s="5">
        <v>5</v>
      </c>
      <c r="N14" s="5">
        <v>6</v>
      </c>
    </row>
    <row r="15" spans="2:14" ht="25" thickBot="1">
      <c r="B15" s="6"/>
      <c r="C15" s="14" t="s">
        <v>42</v>
      </c>
      <c r="D15" s="14"/>
      <c r="E15" s="14"/>
      <c r="F15" s="18">
        <f>MAX(RangoValores!I3:I8)</f>
        <v>3</v>
      </c>
      <c r="H15" s="6" t="s">
        <v>1</v>
      </c>
      <c r="I15" s="7" t="s">
        <v>2</v>
      </c>
      <c r="J15" s="7" t="s">
        <v>3</v>
      </c>
      <c r="K15" s="7" t="s">
        <v>4</v>
      </c>
      <c r="L15" s="7" t="s">
        <v>5</v>
      </c>
      <c r="M15" s="7" t="s">
        <v>6</v>
      </c>
      <c r="N15" s="7" t="s">
        <v>7</v>
      </c>
    </row>
    <row r="16" spans="2:14" ht="49" thickBot="1">
      <c r="H16" s="6" t="s">
        <v>8</v>
      </c>
      <c r="I16" s="7" t="s">
        <v>9</v>
      </c>
      <c r="J16" s="7" t="s">
        <v>10</v>
      </c>
      <c r="K16" s="7" t="s">
        <v>11</v>
      </c>
      <c r="L16" s="7" t="s">
        <v>12</v>
      </c>
      <c r="M16" s="7" t="s">
        <v>13</v>
      </c>
      <c r="N16" s="7" t="s">
        <v>14</v>
      </c>
    </row>
    <row r="17" spans="8:14" ht="49" thickBot="1">
      <c r="H17" s="6" t="s">
        <v>15</v>
      </c>
      <c r="I17" s="7" t="s">
        <v>16</v>
      </c>
      <c r="J17" s="7" t="s">
        <v>17</v>
      </c>
      <c r="K17" s="7" t="s">
        <v>18</v>
      </c>
      <c r="L17" s="7" t="s">
        <v>19</v>
      </c>
      <c r="M17" s="7" t="s">
        <v>20</v>
      </c>
      <c r="N17" s="7" t="s">
        <v>21</v>
      </c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RangoValores!$B$3:$B$4</xm:f>
          </x14:formula1>
          <xm:sqref>D9</xm:sqref>
        </x14:dataValidation>
        <x14:dataValidation type="list" allowBlank="1" showInputMessage="1" showErrorMessage="1">
          <x14:formula1>
            <xm:f>RangoValores!$C$3:$C$22</xm:f>
          </x14:formula1>
          <xm:sqref>D10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zoomScale="150" zoomScaleNormal="150" zoomScalePageLayoutView="150" workbookViewId="0">
      <selection activeCell="I9" sqref="I9"/>
    </sheetView>
  </sheetViews>
  <sheetFormatPr baseColWidth="10" defaultRowHeight="15" x14ac:dyDescent="0"/>
  <cols>
    <col min="9" max="9" width="11.5" bestFit="1" customWidth="1"/>
  </cols>
  <sheetData>
    <row r="2" spans="2:9">
      <c r="E2" t="s">
        <v>54</v>
      </c>
      <c r="F2" t="s">
        <v>0</v>
      </c>
    </row>
    <row r="3" spans="2:9">
      <c r="B3" t="s">
        <v>53</v>
      </c>
      <c r="C3">
        <v>1</v>
      </c>
      <c r="E3" s="16">
        <f>+Hoja1!F14</f>
        <v>3.7</v>
      </c>
      <c r="F3" s="17">
        <v>1</v>
      </c>
      <c r="G3">
        <v>1</v>
      </c>
      <c r="H3">
        <v>1.9</v>
      </c>
      <c r="I3" s="16">
        <f>IF(AND($E$3&gt;=G3, $E$3 &lt;H3),F3,0)</f>
        <v>0</v>
      </c>
    </row>
    <row r="4" spans="2:9">
      <c r="B4" t="s">
        <v>51</v>
      </c>
      <c r="C4">
        <v>2</v>
      </c>
      <c r="F4" s="17">
        <v>2</v>
      </c>
      <c r="G4">
        <v>1.9</v>
      </c>
      <c r="H4">
        <v>2.9</v>
      </c>
      <c r="I4" s="16">
        <f>IF(AND($E$3&gt;=G4, $E$3 &lt;H4),F4,0)</f>
        <v>0</v>
      </c>
    </row>
    <row r="5" spans="2:9">
      <c r="C5">
        <v>3</v>
      </c>
      <c r="F5" s="17">
        <v>3</v>
      </c>
      <c r="G5">
        <v>2.9</v>
      </c>
      <c r="H5">
        <v>3.9</v>
      </c>
      <c r="I5" s="16">
        <f>IF(AND($E$3&gt;=G5, $E$3 &lt;H5),F5,0)</f>
        <v>3</v>
      </c>
    </row>
    <row r="6" spans="2:9">
      <c r="C6">
        <v>4</v>
      </c>
      <c r="F6" s="17">
        <v>4</v>
      </c>
      <c r="G6">
        <v>3.9</v>
      </c>
      <c r="H6">
        <v>4.9000000000000004</v>
      </c>
      <c r="I6" s="16">
        <f>IF(AND($E$3&gt;=G6, $E$3 &lt;H6),F6,0)</f>
        <v>0</v>
      </c>
    </row>
    <row r="7" spans="2:9">
      <c r="C7">
        <v>5</v>
      </c>
      <c r="F7" s="17">
        <v>5</v>
      </c>
      <c r="G7">
        <v>4.9000000000000004</v>
      </c>
      <c r="H7">
        <v>5.9</v>
      </c>
      <c r="I7" s="16">
        <f>IF(AND($E$3&gt;=G7, $E$3 &lt;H7),F7,0)</f>
        <v>0</v>
      </c>
    </row>
    <row r="8" spans="2:9">
      <c r="C8">
        <v>6</v>
      </c>
      <c r="F8" s="17">
        <v>6</v>
      </c>
      <c r="G8">
        <v>5.9</v>
      </c>
      <c r="H8">
        <v>100</v>
      </c>
      <c r="I8" s="16">
        <f>IF(AND($E$3&gt;=G8, $E$3 &lt;H8),F8,0)</f>
        <v>0</v>
      </c>
    </row>
    <row r="9" spans="2:9">
      <c r="C9">
        <v>7</v>
      </c>
    </row>
    <row r="10" spans="2:9">
      <c r="C10">
        <v>8</v>
      </c>
    </row>
    <row r="11" spans="2:9">
      <c r="C11">
        <v>9</v>
      </c>
    </row>
    <row r="12" spans="2:9">
      <c r="C12">
        <v>10</v>
      </c>
    </row>
    <row r="13" spans="2:9">
      <c r="C13">
        <v>11</v>
      </c>
    </row>
    <row r="14" spans="2:9">
      <c r="C14">
        <v>12</v>
      </c>
    </row>
    <row r="15" spans="2:9">
      <c r="C15">
        <v>13</v>
      </c>
    </row>
    <row r="16" spans="2:9">
      <c r="C16">
        <v>14</v>
      </c>
    </row>
    <row r="17" spans="3:3">
      <c r="C17">
        <v>15</v>
      </c>
    </row>
    <row r="18" spans="3:3">
      <c r="C18">
        <v>16</v>
      </c>
    </row>
    <row r="19" spans="3:3">
      <c r="C19">
        <v>17</v>
      </c>
    </row>
    <row r="20" spans="3:3">
      <c r="C20">
        <v>18</v>
      </c>
    </row>
    <row r="21" spans="3:3">
      <c r="C21">
        <v>19</v>
      </c>
    </row>
    <row r="22" spans="3:3">
      <c r="C22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RangoValores</vt:lpstr>
    </vt:vector>
  </TitlesOfParts>
  <Company>BUXIS (Ragafox S.A.)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Haro Berois</dc:creator>
  <cp:lastModifiedBy>Pablo Haro Berois</cp:lastModifiedBy>
  <dcterms:created xsi:type="dcterms:W3CDTF">2014-06-02T18:40:45Z</dcterms:created>
  <dcterms:modified xsi:type="dcterms:W3CDTF">2014-06-19T18:57:09Z</dcterms:modified>
</cp:coreProperties>
</file>